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'1кв'!$A$1:$E$47</definedName>
    <definedName name="_xlnm.Print_Area" localSheetId="1">'2кв'!$A$1:$E$48</definedName>
    <definedName name="_xlnm.Print_Area" localSheetId="2">'3кв'!$A$1:$E$50</definedName>
    <definedName name="_xlnm.Print_Area" localSheetId="3">'4кв'!$A$1:$E$48</definedName>
    <definedName name="_xlnm.Print_Area" localSheetId="4">отчет!$A$1:$C$38</definedName>
  </definedNames>
  <calcPr calcId="152511"/>
</workbook>
</file>

<file path=xl/calcChain.xml><?xml version="1.0" encoding="utf-8"?>
<calcChain xmlns="http://schemas.openxmlformats.org/spreadsheetml/2006/main">
  <c r="D13" i="27" l="1"/>
  <c r="C14" i="27" l="1"/>
  <c r="C18" i="27"/>
  <c r="C17" i="27"/>
  <c r="C12" i="27"/>
  <c r="C13" i="27"/>
  <c r="C11" i="27"/>
  <c r="C8" i="27"/>
  <c r="C9" i="27" s="1"/>
  <c r="C6" i="27"/>
  <c r="C26" i="27"/>
  <c r="C15" i="27" l="1"/>
  <c r="C20" i="27" s="1"/>
  <c r="C21" i="27" s="1"/>
  <c r="E26" i="26"/>
  <c r="E24" i="26"/>
  <c r="E23" i="26"/>
  <c r="E28" i="26" l="1"/>
  <c r="B47" i="26" s="1"/>
  <c r="E25" i="25"/>
  <c r="E28" i="25" l="1"/>
  <c r="E27" i="25"/>
  <c r="E25" i="24" l="1"/>
  <c r="E24" i="25" l="1"/>
  <c r="E23" i="25"/>
  <c r="E24" i="24"/>
  <c r="E23" i="24"/>
  <c r="E28" i="24" l="1"/>
  <c r="B47" i="24" s="1"/>
  <c r="E30" i="25"/>
  <c r="B49" i="25" s="1"/>
  <c r="E24" i="23"/>
  <c r="E23" i="23"/>
  <c r="E27" i="23" l="1"/>
  <c r="B46" i="23" s="1"/>
  <c r="B47" i="23" l="1"/>
  <c r="B44" i="24" s="1"/>
  <c r="B48" i="24" s="1"/>
  <c r="B46" i="25" s="1"/>
  <c r="B50" i="25" s="1"/>
  <c r="B44" i="26" s="1"/>
  <c r="B48" i="26" s="1"/>
</calcChain>
</file>

<file path=xl/sharedStrings.xml><?xml version="1.0" encoding="utf-8"?>
<sst xmlns="http://schemas.openxmlformats.org/spreadsheetml/2006/main" count="263" uniqueCount="98">
  <si>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</si>
  <si>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</si>
  <si>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</si>
  <si>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</si>
  <si>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</si>
  <si>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</si>
  <si>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</si>
  <si>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</si>
  <si>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</si>
  <si>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</si>
  <si>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</si>
  <si>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</si>
  <si>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</si>
  <si>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</si>
  <si>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</si>
  <si>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</si>
  <si>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</si>
  <si>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</si>
  <si>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</si>
  <si>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</si>
  <si>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</si>
  <si>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</si>
  <si>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</si>
  <si>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</si>
  <si>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пос. Молодежный, ул. Славянская,1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</si>
  <si>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Лыгиной Марии Егоровны</t>
    </r>
  </si>
  <si>
    <t>Стоимость материалов</t>
  </si>
  <si>
    <t>1 квартал</t>
  </si>
  <si>
    <t>руб.</t>
  </si>
  <si>
    <t>Итого расходов:</t>
  </si>
  <si>
    <t>Заказчик - Собственники МКД, в лице председателя совета МКД Лыгиной М.Е.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</si>
  <si>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</si>
  <si>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</si>
  <si>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</si>
  <si>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</si>
  <si>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№71  от   01.04.2016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</si>
  <si>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п.Молодежный, ул.Славянская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</si>
  <si>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№5 от 01.04.2016 г.</t>
    </r>
  </si>
  <si>
    <t>Общая площадь квартир - 1282,1</t>
  </si>
  <si>
    <t>Работы по содержанию и тек. ремонту</t>
  </si>
  <si>
    <t>Остаток на начало  квартала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</si>
  <si>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</si>
  <si>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</si>
  <si>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</si>
  <si>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t>йй</t>
  </si>
  <si>
    <t>Предъявлено населению 64464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</si>
  <si>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</si>
  <si>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</si>
  <si>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</si>
  <si>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 xml:space="preserve">           2. Всего за период с "01" 01 2023 г. по "31" 03 2023 г. выполнено работ (оказано услуг) на общую сумму пятьдесят одна тысяча сто семнадцать рублей 33 копейки..</t>
  </si>
  <si>
    <t>Исполнитель - ООО ЖКХ "Локомотив", в лице директора  Бовкун А. А.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</si>
  <si>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</si>
  <si>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</si>
  <si>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</si>
  <si>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</si>
  <si>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</si>
  <si>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</si>
  <si>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Поверка, ремонт ОДПУ ТЭ</t>
  </si>
  <si>
    <t xml:space="preserve">           2. Всего за период с "01" 04 2023 г. по "30" 06 2023 г. выполнено работ (оказано услуг) на общую сумму шестьдесят шесть тысяч двести семнадцать рублей 73 копейки..</t>
  </si>
  <si>
    <t>ремонт штукатурки оголовков вентканалов (смета)</t>
  </si>
  <si>
    <t>монтаж уголоков на парапете (кв15)</t>
  </si>
  <si>
    <t>частичн.ремонт мягкой кровли (парапета)</t>
  </si>
  <si>
    <t>сентябрь</t>
  </si>
  <si>
    <t>ч/ч</t>
  </si>
  <si>
    <t xml:space="preserve">           2. Всего за период с "01" 07 2023 г. по "30" 09 2023 г. выполнено работ (оказано услуг) на общую сумму девяносто одна тысяча семьсот пятьдесят пять рублей 99 копеек.</t>
  </si>
  <si>
    <t>Предъявлено населению 72118,32</t>
  </si>
  <si>
    <t>за 4 квартал 2023 года</t>
  </si>
  <si>
    <t>31.12.2023 г.</t>
  </si>
  <si>
    <t>4 квартал</t>
  </si>
  <si>
    <t>Ремонт кровли (кв.15)</t>
  </si>
  <si>
    <t>ноябрь</t>
  </si>
  <si>
    <t xml:space="preserve">           2. Всего за период с "01" 10  2023 г. по "31" 12  2023 г. выполнено работ (оказано услуг) на общую сумму шестьдесят тысяч семьсот шестьдесят шесть рублей 62 копейки.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</si>
  <si>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</si>
  <si>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</si>
  <si>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</si>
  <si>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</si>
  <si>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</si>
  <si>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</si>
  <si>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</si>
  <si>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</si>
  <si>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</si>
  <si>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</si>
  <si>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</si>
  <si>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</si>
  <si>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</si>
  <si>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</si>
  <si>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</si>
  <si>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</si>
  <si>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</si>
  <si>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</si>
  <si>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</si>
  <si>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</si>
  <si>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</si>
  <si>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Славянская, д. 1</t>
  </si>
  <si>
    <t>Начислено всего 273164,64</t>
  </si>
  <si>
    <t xml:space="preserve">   * Поверка ОДПУ ТЭ</t>
  </si>
  <si>
    <t xml:space="preserve">   * Ремонт штукатурки оголовков вентканалов (смета)</t>
  </si>
  <si>
    <t>Непредвиденные работы 15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</si>
</sst>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/>
    <xf numFmtId="164" fontId="7" fillId="0" borderId="0" xfId="1" applyNumberFormat="1" applyFont="1"/>
    <xf numFmtId="164" fontId="4" fillId="0" borderId="0" xfId="1" applyNumberFormat="1" applyFont="1"/>
    <xf numFmtId="0" fontId="4" fillId="0" borderId="4" xfId="0" applyFont="1" applyBorder="1" applyAlignment="1">
      <alignment horizontal="center" vertical="center" wrapText="1"/>
    </xf>
    <xf numFmtId="43" fontId="4" fillId="0" borderId="0" xfId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2" borderId="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3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7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3" fillId="0" borderId="2" xfId="1" applyNumberFormat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5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view="pageBreakPreview" topLeftCell="A22" zoomScaleSheetLayoutView="100" workbookViewId="0">
      <selection activeCell="E25" sqref="E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33.75" customHeight="1" x14ac:dyDescent="0.25">
      <c r="A2" s="56" t="s">
        <v>12</v>
      </c>
      <c r="B2" s="57"/>
      <c r="C2" s="57"/>
      <c r="D2" s="57"/>
      <c r="E2" s="57"/>
    </row>
    <row r="3" spans="1:5" x14ac:dyDescent="0.25">
      <c r="A3" s="58" t="s">
        <v>46</v>
      </c>
      <c r="B3" s="58"/>
      <c r="C3" s="58"/>
      <c r="D3" s="58"/>
      <c r="E3" s="58"/>
    </row>
    <row r="4" spans="1:5" s="1" customFormat="1" ht="15.75" x14ac:dyDescent="0.25">
      <c r="A4" s="20" t="s">
        <v>13</v>
      </c>
      <c r="B4" s="4"/>
      <c r="C4" s="4"/>
      <c r="D4" s="59" t="s">
        <v>47</v>
      </c>
      <c r="E4" s="59"/>
    </row>
    <row r="5" spans="1:5" x14ac:dyDescent="0.25">
      <c r="A5" s="23"/>
      <c r="B5" s="4"/>
      <c r="C5" s="4"/>
      <c r="D5" s="4"/>
      <c r="E5" s="4"/>
    </row>
    <row r="6" spans="1:5" x14ac:dyDescent="0.25">
      <c r="A6" s="60" t="s">
        <v>0</v>
      </c>
      <c r="B6" s="60"/>
      <c r="C6" s="60"/>
      <c r="D6" s="60"/>
      <c r="E6" s="60"/>
    </row>
    <row r="7" spans="1:5" x14ac:dyDescent="0.25">
      <c r="A7" s="54" t="s">
        <v>24</v>
      </c>
      <c r="B7" s="54"/>
      <c r="C7" s="54"/>
      <c r="D7" s="54"/>
      <c r="E7" s="54"/>
    </row>
    <row r="8" spans="1:5" x14ac:dyDescent="0.25">
      <c r="A8" s="62" t="s">
        <v>1</v>
      </c>
      <c r="B8" s="62"/>
      <c r="C8" s="62"/>
      <c r="D8" s="62"/>
      <c r="E8" s="62"/>
    </row>
    <row r="9" spans="1:5" x14ac:dyDescent="0.25">
      <c r="A9" s="60" t="s">
        <v>25</v>
      </c>
      <c r="B9" s="60"/>
      <c r="C9" s="60"/>
      <c r="D9" s="60"/>
      <c r="E9" s="60"/>
    </row>
    <row r="10" spans="1:5" ht="27" customHeight="1" x14ac:dyDescent="0.25">
      <c r="A10" s="63" t="s">
        <v>14</v>
      </c>
      <c r="B10" s="64"/>
      <c r="C10" s="64"/>
      <c r="D10" s="64"/>
      <c r="E10" s="64"/>
    </row>
    <row r="11" spans="1:5" ht="30.75" customHeight="1" x14ac:dyDescent="0.25">
      <c r="A11" s="60" t="s">
        <v>37</v>
      </c>
      <c r="B11" s="60"/>
      <c r="C11" s="60"/>
      <c r="D11" s="60"/>
      <c r="E11" s="60"/>
    </row>
    <row r="12" spans="1:5" x14ac:dyDescent="0.25">
      <c r="A12" s="62" t="s">
        <v>15</v>
      </c>
      <c r="B12" s="65"/>
      <c r="C12" s="65"/>
      <c r="D12" s="65"/>
      <c r="E12" s="65"/>
    </row>
    <row r="13" spans="1:5" x14ac:dyDescent="0.25">
      <c r="A13" s="60" t="s">
        <v>22</v>
      </c>
      <c r="B13" s="60"/>
      <c r="C13" s="60"/>
      <c r="D13" s="60"/>
      <c r="E13" s="60"/>
    </row>
    <row r="14" spans="1:5" ht="11.25" customHeight="1" x14ac:dyDescent="0.25">
      <c r="A14" s="62" t="s">
        <v>2</v>
      </c>
      <c r="B14" s="65"/>
      <c r="C14" s="65"/>
      <c r="D14" s="65"/>
      <c r="E14" s="65"/>
    </row>
    <row r="15" spans="1:5" ht="11.25" customHeight="1" x14ac:dyDescent="0.25">
      <c r="A15" s="22"/>
      <c r="B15" s="23"/>
      <c r="C15" s="23"/>
      <c r="D15" s="23"/>
      <c r="E15" s="23"/>
    </row>
    <row r="16" spans="1:5" x14ac:dyDescent="0.25">
      <c r="A16" s="60" t="s">
        <v>48</v>
      </c>
      <c r="B16" s="60"/>
      <c r="C16" s="60"/>
      <c r="D16" s="60"/>
      <c r="E16" s="60"/>
    </row>
    <row r="17" spans="1:13" ht="10.5" customHeight="1" x14ac:dyDescent="0.25">
      <c r="A17" s="62" t="s">
        <v>16</v>
      </c>
      <c r="B17" s="65"/>
      <c r="C17" s="65"/>
      <c r="D17" s="65"/>
      <c r="E17" s="65"/>
    </row>
    <row r="18" spans="1:13" ht="30.75" customHeight="1" x14ac:dyDescent="0.25">
      <c r="A18" s="60" t="s">
        <v>17</v>
      </c>
      <c r="B18" s="60"/>
      <c r="C18" s="60"/>
      <c r="D18" s="60"/>
      <c r="E18" s="60"/>
    </row>
    <row r="19" spans="1:13" ht="63.75" customHeight="1" x14ac:dyDescent="0.25">
      <c r="A19" s="60" t="s">
        <v>35</v>
      </c>
      <c r="B19" s="60"/>
      <c r="C19" s="60"/>
      <c r="D19" s="60"/>
      <c r="E19" s="60"/>
    </row>
    <row r="20" spans="1:13" ht="47.25" customHeight="1" x14ac:dyDescent="0.25">
      <c r="A20" s="61" t="s">
        <v>36</v>
      </c>
      <c r="B20" s="61"/>
      <c r="C20" s="61"/>
      <c r="D20" s="61"/>
      <c r="E20" s="61"/>
    </row>
    <row r="21" spans="1:13" x14ac:dyDescent="0.25">
      <c r="A21" s="61"/>
      <c r="B21" s="61"/>
      <c r="C21" s="61"/>
      <c r="D21" s="61"/>
      <c r="E21" s="61"/>
      <c r="F21" s="2">
        <v>1282.0999999999999</v>
      </c>
      <c r="G21" s="2">
        <v>3</v>
      </c>
    </row>
    <row r="22" spans="1:13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13" ht="38.25" x14ac:dyDescent="0.25">
      <c r="A23" s="19" t="s">
        <v>43</v>
      </c>
      <c r="B23" s="8" t="s">
        <v>41</v>
      </c>
      <c r="C23" s="3" t="s">
        <v>4</v>
      </c>
      <c r="D23" s="3">
        <v>9.39</v>
      </c>
      <c r="E23" s="7">
        <f>D23*F21*G21</f>
        <v>36116.756999999998</v>
      </c>
    </row>
    <row r="24" spans="1:13" x14ac:dyDescent="0.25">
      <c r="A24" s="6" t="s">
        <v>42</v>
      </c>
      <c r="B24" s="8" t="s">
        <v>23</v>
      </c>
      <c r="C24" s="3" t="s">
        <v>4</v>
      </c>
      <c r="D24" s="3">
        <v>3.9</v>
      </c>
      <c r="E24" s="7">
        <f>D24*F21*G21</f>
        <v>15000.57</v>
      </c>
    </row>
    <row r="25" spans="1:13" x14ac:dyDescent="0.25">
      <c r="A25" s="6" t="s">
        <v>26</v>
      </c>
      <c r="B25" s="8" t="s">
        <v>27</v>
      </c>
      <c r="C25" s="3" t="s">
        <v>28</v>
      </c>
      <c r="D25" s="17"/>
      <c r="E25" s="7">
        <v>0</v>
      </c>
      <c r="M25" s="18"/>
    </row>
    <row r="26" spans="1:13" x14ac:dyDescent="0.25">
      <c r="A26" s="24"/>
      <c r="B26" s="8"/>
      <c r="C26" s="3"/>
      <c r="D26" s="17"/>
      <c r="E26" s="7"/>
      <c r="M26" s="18"/>
    </row>
    <row r="27" spans="1:13" s="13" customFormat="1" ht="14.25" x14ac:dyDescent="0.2">
      <c r="A27" s="9" t="s">
        <v>29</v>
      </c>
      <c r="B27" s="10"/>
      <c r="C27" s="11"/>
      <c r="D27" s="11"/>
      <c r="E27" s="12">
        <f>SUM(E23:E26)</f>
        <v>51117.326999999997</v>
      </c>
    </row>
    <row r="29" spans="1:13" ht="31.5" customHeight="1" x14ac:dyDescent="0.25">
      <c r="A29" s="67" t="s">
        <v>49</v>
      </c>
      <c r="B29" s="67"/>
      <c r="C29" s="67"/>
      <c r="D29" s="67"/>
      <c r="E29" s="67"/>
    </row>
    <row r="30" spans="1:13" ht="31.5" customHeight="1" x14ac:dyDescent="0.25">
      <c r="A30" s="60" t="s">
        <v>21</v>
      </c>
      <c r="B30" s="60"/>
      <c r="C30" s="60"/>
      <c r="D30" s="60"/>
      <c r="E30" s="60"/>
    </row>
    <row r="31" spans="1:13" x14ac:dyDescent="0.25">
      <c r="A31" s="60" t="s">
        <v>20</v>
      </c>
      <c r="B31" s="60"/>
      <c r="C31" s="60"/>
      <c r="D31" s="60"/>
      <c r="E31" s="60"/>
    </row>
    <row r="32" spans="1:13" ht="30" customHeight="1" x14ac:dyDescent="0.25">
      <c r="A32" s="60" t="s">
        <v>31</v>
      </c>
      <c r="B32" s="60"/>
      <c r="C32" s="60"/>
      <c r="D32" s="60"/>
      <c r="E32" s="60"/>
    </row>
    <row r="33" spans="1:23" x14ac:dyDescent="0.25">
      <c r="A33" s="60" t="s">
        <v>18</v>
      </c>
      <c r="B33" s="60"/>
      <c r="C33" s="60"/>
      <c r="D33" s="60"/>
      <c r="E33" s="60"/>
    </row>
    <row r="34" spans="1:23" x14ac:dyDescent="0.25">
      <c r="A34" s="68" t="s">
        <v>5</v>
      </c>
      <c r="B34" s="68"/>
      <c r="C34" s="68"/>
      <c r="D34" s="68"/>
      <c r="E34" s="68"/>
    </row>
    <row r="35" spans="1:23" x14ac:dyDescent="0.25">
      <c r="A35" s="60" t="s">
        <v>18</v>
      </c>
      <c r="B35" s="60"/>
      <c r="C35" s="60"/>
      <c r="D35" s="60"/>
      <c r="E35" s="60"/>
    </row>
    <row r="36" spans="1:23" x14ac:dyDescent="0.25">
      <c r="A36" s="69" t="s">
        <v>50</v>
      </c>
      <c r="B36" s="69"/>
      <c r="C36" s="69"/>
      <c r="D36" s="69"/>
      <c r="E36" s="69"/>
    </row>
    <row r="37" spans="1:23" x14ac:dyDescent="0.25">
      <c r="B37" s="66" t="s">
        <v>19</v>
      </c>
      <c r="C37" s="66"/>
      <c r="D37" s="66"/>
      <c r="E37" s="5" t="s">
        <v>6</v>
      </c>
    </row>
    <row r="38" spans="1:23" x14ac:dyDescent="0.25">
      <c r="A38" s="22"/>
      <c r="B38" s="22"/>
      <c r="C38" s="22"/>
      <c r="D38" s="22"/>
      <c r="E38" s="22"/>
    </row>
    <row r="39" spans="1:23" x14ac:dyDescent="0.25">
      <c r="A39" s="69" t="s">
        <v>30</v>
      </c>
      <c r="B39" s="69"/>
      <c r="C39" s="69"/>
      <c r="D39" s="69"/>
      <c r="E39" s="69"/>
    </row>
    <row r="40" spans="1:23" x14ac:dyDescent="0.25">
      <c r="B40" s="66" t="s">
        <v>19</v>
      </c>
      <c r="C40" s="66"/>
      <c r="D40" s="66"/>
      <c r="E40" s="5" t="s">
        <v>6</v>
      </c>
    </row>
    <row r="41" spans="1:23" x14ac:dyDescent="0.25">
      <c r="A41" s="2" t="s">
        <v>38</v>
      </c>
    </row>
    <row r="42" spans="1:23" x14ac:dyDescent="0.25">
      <c r="A42" s="13" t="s">
        <v>32</v>
      </c>
    </row>
    <row r="43" spans="1:23" x14ac:dyDescent="0.25">
      <c r="A43" s="2" t="s">
        <v>40</v>
      </c>
      <c r="B43" s="15">
        <v>-44553.64</v>
      </c>
    </row>
    <row r="44" spans="1:23" ht="15.75" x14ac:dyDescent="0.25">
      <c r="A44" s="21" t="s">
        <v>45</v>
      </c>
      <c r="B44" s="14"/>
    </row>
    <row r="45" spans="1:23" x14ac:dyDescent="0.25">
      <c r="A45" s="2" t="s">
        <v>33</v>
      </c>
      <c r="B45" s="16">
        <v>69040.259999999995</v>
      </c>
      <c r="W45" s="2" t="s">
        <v>44</v>
      </c>
    </row>
    <row r="46" spans="1:23" ht="30" x14ac:dyDescent="0.25">
      <c r="A46" s="21" t="s">
        <v>39</v>
      </c>
      <c r="B46" s="16">
        <f>E27</f>
        <v>51117.326999999997</v>
      </c>
    </row>
    <row r="47" spans="1:23" x14ac:dyDescent="0.25">
      <c r="A47" s="13" t="s">
        <v>34</v>
      </c>
      <c r="B47" s="15">
        <f>B43+B45-B46</f>
        <v>-26630.707000000002</v>
      </c>
    </row>
  </sheetData>
  <mergeCells count="30">
    <mergeCell ref="B40:D40"/>
    <mergeCell ref="A21:E21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20:E20"/>
    <mergeCell ref="A8:E8"/>
    <mergeCell ref="A9:E9"/>
    <mergeCell ref="A10:E10"/>
    <mergeCell ref="A11:E11"/>
    <mergeCell ref="A12:E12"/>
    <mergeCell ref="A13:E13"/>
    <mergeCell ref="A14:E14"/>
    <mergeCell ref="A16:E16"/>
    <mergeCell ref="A17:E17"/>
    <mergeCell ref="A18:E18"/>
    <mergeCell ref="A19:E19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view="pageBreakPreview" topLeftCell="A21" zoomScaleSheetLayoutView="100" workbookViewId="0">
      <selection activeCell="E25" sqref="E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33.75" customHeight="1" x14ac:dyDescent="0.25">
      <c r="A2" s="56" t="s">
        <v>12</v>
      </c>
      <c r="B2" s="57"/>
      <c r="C2" s="57"/>
      <c r="D2" s="57"/>
      <c r="E2" s="57"/>
    </row>
    <row r="3" spans="1:5" x14ac:dyDescent="0.25">
      <c r="A3" s="58" t="s">
        <v>51</v>
      </c>
      <c r="B3" s="58"/>
      <c r="C3" s="58"/>
      <c r="D3" s="58"/>
      <c r="E3" s="58"/>
    </row>
    <row r="4" spans="1:5" s="1" customFormat="1" ht="15.75" x14ac:dyDescent="0.25">
      <c r="A4" s="20" t="s">
        <v>13</v>
      </c>
      <c r="B4" s="4"/>
      <c r="C4" s="4"/>
      <c r="D4" s="59" t="s">
        <v>52</v>
      </c>
      <c r="E4" s="59"/>
    </row>
    <row r="5" spans="1:5" x14ac:dyDescent="0.25">
      <c r="A5" s="27"/>
      <c r="B5" s="4"/>
      <c r="C5" s="4"/>
      <c r="D5" s="4"/>
      <c r="E5" s="4"/>
    </row>
    <row r="6" spans="1:5" x14ac:dyDescent="0.25">
      <c r="A6" s="60" t="s">
        <v>0</v>
      </c>
      <c r="B6" s="60"/>
      <c r="C6" s="60"/>
      <c r="D6" s="60"/>
      <c r="E6" s="60"/>
    </row>
    <row r="7" spans="1:5" x14ac:dyDescent="0.25">
      <c r="A7" s="54" t="s">
        <v>24</v>
      </c>
      <c r="B7" s="54"/>
      <c r="C7" s="54"/>
      <c r="D7" s="54"/>
      <c r="E7" s="54"/>
    </row>
    <row r="8" spans="1:5" x14ac:dyDescent="0.25">
      <c r="A8" s="62" t="s">
        <v>1</v>
      </c>
      <c r="B8" s="62"/>
      <c r="C8" s="62"/>
      <c r="D8" s="62"/>
      <c r="E8" s="62"/>
    </row>
    <row r="9" spans="1:5" x14ac:dyDescent="0.25">
      <c r="A9" s="60" t="s">
        <v>25</v>
      </c>
      <c r="B9" s="60"/>
      <c r="C9" s="60"/>
      <c r="D9" s="60"/>
      <c r="E9" s="60"/>
    </row>
    <row r="10" spans="1:5" ht="27" customHeight="1" x14ac:dyDescent="0.25">
      <c r="A10" s="63" t="s">
        <v>14</v>
      </c>
      <c r="B10" s="64"/>
      <c r="C10" s="64"/>
      <c r="D10" s="64"/>
      <c r="E10" s="64"/>
    </row>
    <row r="11" spans="1:5" ht="30.75" customHeight="1" x14ac:dyDescent="0.25">
      <c r="A11" s="60" t="s">
        <v>37</v>
      </c>
      <c r="B11" s="60"/>
      <c r="C11" s="60"/>
      <c r="D11" s="60"/>
      <c r="E11" s="60"/>
    </row>
    <row r="12" spans="1:5" x14ac:dyDescent="0.25">
      <c r="A12" s="62" t="s">
        <v>15</v>
      </c>
      <c r="B12" s="65"/>
      <c r="C12" s="65"/>
      <c r="D12" s="65"/>
      <c r="E12" s="65"/>
    </row>
    <row r="13" spans="1:5" x14ac:dyDescent="0.25">
      <c r="A13" s="60" t="s">
        <v>22</v>
      </c>
      <c r="B13" s="60"/>
      <c r="C13" s="60"/>
      <c r="D13" s="60"/>
      <c r="E13" s="60"/>
    </row>
    <row r="14" spans="1:5" ht="11.25" customHeight="1" x14ac:dyDescent="0.25">
      <c r="A14" s="62" t="s">
        <v>2</v>
      </c>
      <c r="B14" s="65"/>
      <c r="C14" s="65"/>
      <c r="D14" s="65"/>
      <c r="E14" s="65"/>
    </row>
    <row r="15" spans="1:5" ht="11.25" customHeight="1" x14ac:dyDescent="0.25">
      <c r="A15" s="26"/>
      <c r="B15" s="27"/>
      <c r="C15" s="27"/>
      <c r="D15" s="27"/>
      <c r="E15" s="27"/>
    </row>
    <row r="16" spans="1:5" x14ac:dyDescent="0.25">
      <c r="A16" s="60" t="s">
        <v>48</v>
      </c>
      <c r="B16" s="60"/>
      <c r="C16" s="60"/>
      <c r="D16" s="60"/>
      <c r="E16" s="60"/>
    </row>
    <row r="17" spans="1:13" ht="10.5" customHeight="1" x14ac:dyDescent="0.25">
      <c r="A17" s="62" t="s">
        <v>16</v>
      </c>
      <c r="B17" s="65"/>
      <c r="C17" s="65"/>
      <c r="D17" s="65"/>
      <c r="E17" s="65"/>
    </row>
    <row r="18" spans="1:13" ht="30.75" customHeight="1" x14ac:dyDescent="0.25">
      <c r="A18" s="60" t="s">
        <v>17</v>
      </c>
      <c r="B18" s="60"/>
      <c r="C18" s="60"/>
      <c r="D18" s="60"/>
      <c r="E18" s="60"/>
    </row>
    <row r="19" spans="1:13" ht="63.75" customHeight="1" x14ac:dyDescent="0.25">
      <c r="A19" s="60" t="s">
        <v>35</v>
      </c>
      <c r="B19" s="60"/>
      <c r="C19" s="60"/>
      <c r="D19" s="60"/>
      <c r="E19" s="60"/>
    </row>
    <row r="20" spans="1:13" ht="47.25" customHeight="1" x14ac:dyDescent="0.25">
      <c r="A20" s="61" t="s">
        <v>36</v>
      </c>
      <c r="B20" s="61"/>
      <c r="C20" s="61"/>
      <c r="D20" s="61"/>
      <c r="E20" s="61"/>
    </row>
    <row r="21" spans="1:13" x14ac:dyDescent="0.25">
      <c r="A21" s="61"/>
      <c r="B21" s="61"/>
      <c r="C21" s="61"/>
      <c r="D21" s="61"/>
      <c r="E21" s="61"/>
      <c r="F21" s="2">
        <v>1282.0999999999999</v>
      </c>
      <c r="G21" s="2">
        <v>3</v>
      </c>
    </row>
    <row r="22" spans="1:13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13" ht="38.25" x14ac:dyDescent="0.25">
      <c r="A23" s="19" t="s">
        <v>43</v>
      </c>
      <c r="B23" s="8" t="s">
        <v>41</v>
      </c>
      <c r="C23" s="3" t="s">
        <v>4</v>
      </c>
      <c r="D23" s="3">
        <v>9.39</v>
      </c>
      <c r="E23" s="7">
        <f>D23*F21*G21</f>
        <v>36116.756999999998</v>
      </c>
    </row>
    <row r="24" spans="1:13" x14ac:dyDescent="0.25">
      <c r="A24" s="6" t="s">
        <v>42</v>
      </c>
      <c r="B24" s="8" t="s">
        <v>23</v>
      </c>
      <c r="C24" s="3" t="s">
        <v>4</v>
      </c>
      <c r="D24" s="3">
        <v>3.9</v>
      </c>
      <c r="E24" s="7">
        <f>D24*F21*G21</f>
        <v>15000.57</v>
      </c>
    </row>
    <row r="25" spans="1:13" x14ac:dyDescent="0.25">
      <c r="A25" s="6" t="s">
        <v>26</v>
      </c>
      <c r="B25" s="8" t="s">
        <v>53</v>
      </c>
      <c r="C25" s="3" t="s">
        <v>28</v>
      </c>
      <c r="D25" s="17"/>
      <c r="E25" s="7">
        <f>661.1+448.9</f>
        <v>1110</v>
      </c>
      <c r="M25" s="18"/>
    </row>
    <row r="26" spans="1:13" x14ac:dyDescent="0.25">
      <c r="A26" s="28" t="s">
        <v>57</v>
      </c>
      <c r="B26" s="8" t="s">
        <v>53</v>
      </c>
      <c r="C26" s="3" t="s">
        <v>28</v>
      </c>
      <c r="D26" s="17"/>
      <c r="E26" s="7">
        <v>13990.4</v>
      </c>
      <c r="M26" s="18"/>
    </row>
    <row r="27" spans="1:13" x14ac:dyDescent="0.25">
      <c r="A27" s="24"/>
      <c r="B27" s="8"/>
      <c r="C27" s="3"/>
      <c r="D27" s="17"/>
      <c r="E27" s="7"/>
      <c r="M27" s="18"/>
    </row>
    <row r="28" spans="1:13" s="13" customFormat="1" ht="14.25" x14ac:dyDescent="0.2">
      <c r="A28" s="9" t="s">
        <v>29</v>
      </c>
      <c r="B28" s="10"/>
      <c r="C28" s="11"/>
      <c r="D28" s="11"/>
      <c r="E28" s="12">
        <f>SUM(E23:E27)</f>
        <v>66217.726999999999</v>
      </c>
    </row>
    <row r="30" spans="1:13" ht="31.5" customHeight="1" x14ac:dyDescent="0.25">
      <c r="A30" s="67" t="s">
        <v>58</v>
      </c>
      <c r="B30" s="67"/>
      <c r="C30" s="67"/>
      <c r="D30" s="67"/>
      <c r="E30" s="67"/>
    </row>
    <row r="31" spans="1:13" ht="31.5" customHeight="1" x14ac:dyDescent="0.25">
      <c r="A31" s="60" t="s">
        <v>21</v>
      </c>
      <c r="B31" s="60"/>
      <c r="C31" s="60"/>
      <c r="D31" s="60"/>
      <c r="E31" s="60"/>
    </row>
    <row r="32" spans="1:13" x14ac:dyDescent="0.25">
      <c r="A32" s="60" t="s">
        <v>20</v>
      </c>
      <c r="B32" s="60"/>
      <c r="C32" s="60"/>
      <c r="D32" s="60"/>
      <c r="E32" s="60"/>
    </row>
    <row r="33" spans="1:23" ht="30" customHeight="1" x14ac:dyDescent="0.25">
      <c r="A33" s="60" t="s">
        <v>31</v>
      </c>
      <c r="B33" s="60"/>
      <c r="C33" s="60"/>
      <c r="D33" s="60"/>
      <c r="E33" s="60"/>
    </row>
    <row r="34" spans="1:23" x14ac:dyDescent="0.25">
      <c r="A34" s="60" t="s">
        <v>18</v>
      </c>
      <c r="B34" s="60"/>
      <c r="C34" s="60"/>
      <c r="D34" s="60"/>
      <c r="E34" s="60"/>
    </row>
    <row r="35" spans="1:23" x14ac:dyDescent="0.25">
      <c r="A35" s="68" t="s">
        <v>5</v>
      </c>
      <c r="B35" s="68"/>
      <c r="C35" s="68"/>
      <c r="D35" s="68"/>
      <c r="E35" s="68"/>
    </row>
    <row r="36" spans="1:23" x14ac:dyDescent="0.25">
      <c r="A36" s="60" t="s">
        <v>18</v>
      </c>
      <c r="B36" s="60"/>
      <c r="C36" s="60"/>
      <c r="D36" s="60"/>
      <c r="E36" s="60"/>
    </row>
    <row r="37" spans="1:23" x14ac:dyDescent="0.25">
      <c r="A37" s="69" t="s">
        <v>50</v>
      </c>
      <c r="B37" s="69"/>
      <c r="C37" s="69"/>
      <c r="D37" s="69"/>
      <c r="E37" s="69"/>
    </row>
    <row r="38" spans="1:23" x14ac:dyDescent="0.25">
      <c r="B38" s="66" t="s">
        <v>19</v>
      </c>
      <c r="C38" s="66"/>
      <c r="D38" s="66"/>
      <c r="E38" s="5" t="s">
        <v>6</v>
      </c>
    </row>
    <row r="39" spans="1:23" x14ac:dyDescent="0.25">
      <c r="A39" s="26"/>
      <c r="B39" s="26"/>
      <c r="C39" s="26"/>
      <c r="D39" s="26"/>
      <c r="E39" s="26"/>
    </row>
    <row r="40" spans="1:23" x14ac:dyDescent="0.25">
      <c r="A40" s="69" t="s">
        <v>30</v>
      </c>
      <c r="B40" s="69"/>
      <c r="C40" s="69"/>
      <c r="D40" s="69"/>
      <c r="E40" s="69"/>
    </row>
    <row r="41" spans="1:23" x14ac:dyDescent="0.25">
      <c r="B41" s="66" t="s">
        <v>19</v>
      </c>
      <c r="C41" s="66"/>
      <c r="D41" s="66"/>
      <c r="E41" s="5" t="s">
        <v>6</v>
      </c>
    </row>
    <row r="42" spans="1:23" x14ac:dyDescent="0.25">
      <c r="A42" s="2" t="s">
        <v>38</v>
      </c>
    </row>
    <row r="43" spans="1:23" x14ac:dyDescent="0.25">
      <c r="A43" s="13" t="s">
        <v>32</v>
      </c>
    </row>
    <row r="44" spans="1:23" x14ac:dyDescent="0.25">
      <c r="A44" s="2" t="s">
        <v>40</v>
      </c>
      <c r="B44" s="15">
        <f>'1кв'!B47</f>
        <v>-26630.707000000002</v>
      </c>
    </row>
    <row r="45" spans="1:23" ht="15.75" x14ac:dyDescent="0.25">
      <c r="A45" s="25" t="s">
        <v>45</v>
      </c>
      <c r="B45" s="14"/>
    </row>
    <row r="46" spans="1:23" x14ac:dyDescent="0.25">
      <c r="A46" s="2" t="s">
        <v>33</v>
      </c>
      <c r="B46" s="16">
        <v>58265.56</v>
      </c>
      <c r="W46" s="2" t="s">
        <v>44</v>
      </c>
    </row>
    <row r="47" spans="1:23" ht="30" x14ac:dyDescent="0.25">
      <c r="A47" s="25" t="s">
        <v>39</v>
      </c>
      <c r="B47" s="16">
        <f>E28</f>
        <v>66217.726999999999</v>
      </c>
    </row>
    <row r="48" spans="1:23" x14ac:dyDescent="0.25">
      <c r="A48" s="13" t="s">
        <v>34</v>
      </c>
      <c r="B48" s="15">
        <f>B44+B46-B47</f>
        <v>-34582.874000000003</v>
      </c>
    </row>
  </sheetData>
  <mergeCells count="30">
    <mergeCell ref="A7:E7"/>
    <mergeCell ref="A1:E1"/>
    <mergeCell ref="A2:E2"/>
    <mergeCell ref="A3:E3"/>
    <mergeCell ref="D4:E4"/>
    <mergeCell ref="A6:E6"/>
    <mergeCell ref="A20:E20"/>
    <mergeCell ref="A8:E8"/>
    <mergeCell ref="A9:E9"/>
    <mergeCell ref="A10:E10"/>
    <mergeCell ref="A11:E11"/>
    <mergeCell ref="A12:E12"/>
    <mergeCell ref="A13:E13"/>
    <mergeCell ref="A14:E14"/>
    <mergeCell ref="A16:E16"/>
    <mergeCell ref="A17:E17"/>
    <mergeCell ref="A18:E18"/>
    <mergeCell ref="A19:E19"/>
    <mergeCell ref="B41:D41"/>
    <mergeCell ref="A21:E21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view="pageBreakPreview" topLeftCell="A22" zoomScaleSheetLayoutView="100" workbookViewId="0">
      <selection activeCell="E25" sqref="E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33.75" customHeight="1" x14ac:dyDescent="0.25">
      <c r="A2" s="56" t="s">
        <v>12</v>
      </c>
      <c r="B2" s="57"/>
      <c r="C2" s="57"/>
      <c r="D2" s="57"/>
      <c r="E2" s="57"/>
    </row>
    <row r="3" spans="1:5" x14ac:dyDescent="0.25">
      <c r="A3" s="58" t="s">
        <v>54</v>
      </c>
      <c r="B3" s="58"/>
      <c r="C3" s="58"/>
      <c r="D3" s="58"/>
      <c r="E3" s="58"/>
    </row>
    <row r="4" spans="1:5" s="1" customFormat="1" ht="15.75" x14ac:dyDescent="0.25">
      <c r="A4" s="20" t="s">
        <v>13</v>
      </c>
      <c r="B4" s="4"/>
      <c r="C4" s="4"/>
      <c r="D4" s="59" t="s">
        <v>55</v>
      </c>
      <c r="E4" s="59"/>
    </row>
    <row r="5" spans="1:5" x14ac:dyDescent="0.25">
      <c r="A5" s="27"/>
      <c r="B5" s="4"/>
      <c r="C5" s="4"/>
      <c r="D5" s="4"/>
      <c r="E5" s="4"/>
    </row>
    <row r="6" spans="1:5" x14ac:dyDescent="0.25">
      <c r="A6" s="60" t="s">
        <v>0</v>
      </c>
      <c r="B6" s="60"/>
      <c r="C6" s="60"/>
      <c r="D6" s="60"/>
      <c r="E6" s="60"/>
    </row>
    <row r="7" spans="1:5" x14ac:dyDescent="0.25">
      <c r="A7" s="54" t="s">
        <v>24</v>
      </c>
      <c r="B7" s="54"/>
      <c r="C7" s="54"/>
      <c r="D7" s="54"/>
      <c r="E7" s="54"/>
    </row>
    <row r="8" spans="1:5" x14ac:dyDescent="0.25">
      <c r="A8" s="62" t="s">
        <v>1</v>
      </c>
      <c r="B8" s="62"/>
      <c r="C8" s="62"/>
      <c r="D8" s="62"/>
      <c r="E8" s="62"/>
    </row>
    <row r="9" spans="1:5" x14ac:dyDescent="0.25">
      <c r="A9" s="60" t="s">
        <v>25</v>
      </c>
      <c r="B9" s="60"/>
      <c r="C9" s="60"/>
      <c r="D9" s="60"/>
      <c r="E9" s="60"/>
    </row>
    <row r="10" spans="1:5" ht="27" customHeight="1" x14ac:dyDescent="0.25">
      <c r="A10" s="63" t="s">
        <v>14</v>
      </c>
      <c r="B10" s="64"/>
      <c r="C10" s="64"/>
      <c r="D10" s="64"/>
      <c r="E10" s="64"/>
    </row>
    <row r="11" spans="1:5" ht="30.75" customHeight="1" x14ac:dyDescent="0.25">
      <c r="A11" s="60" t="s">
        <v>37</v>
      </c>
      <c r="B11" s="60"/>
      <c r="C11" s="60"/>
      <c r="D11" s="60"/>
      <c r="E11" s="60"/>
    </row>
    <row r="12" spans="1:5" x14ac:dyDescent="0.25">
      <c r="A12" s="62" t="s">
        <v>15</v>
      </c>
      <c r="B12" s="65"/>
      <c r="C12" s="65"/>
      <c r="D12" s="65"/>
      <c r="E12" s="65"/>
    </row>
    <row r="13" spans="1:5" x14ac:dyDescent="0.25">
      <c r="A13" s="60" t="s">
        <v>22</v>
      </c>
      <c r="B13" s="60"/>
      <c r="C13" s="60"/>
      <c r="D13" s="60"/>
      <c r="E13" s="60"/>
    </row>
    <row r="14" spans="1:5" ht="11.25" customHeight="1" x14ac:dyDescent="0.25">
      <c r="A14" s="62" t="s">
        <v>2</v>
      </c>
      <c r="B14" s="65"/>
      <c r="C14" s="65"/>
      <c r="D14" s="65"/>
      <c r="E14" s="65"/>
    </row>
    <row r="15" spans="1:5" ht="11.25" customHeight="1" x14ac:dyDescent="0.25">
      <c r="A15" s="26"/>
      <c r="B15" s="27"/>
      <c r="C15" s="27"/>
      <c r="D15" s="27"/>
      <c r="E15" s="27"/>
    </row>
    <row r="16" spans="1:5" x14ac:dyDescent="0.25">
      <c r="A16" s="60" t="s">
        <v>48</v>
      </c>
      <c r="B16" s="60"/>
      <c r="C16" s="60"/>
      <c r="D16" s="60"/>
      <c r="E16" s="60"/>
    </row>
    <row r="17" spans="1:13" ht="10.5" customHeight="1" x14ac:dyDescent="0.25">
      <c r="A17" s="62" t="s">
        <v>16</v>
      </c>
      <c r="B17" s="65"/>
      <c r="C17" s="65"/>
      <c r="D17" s="65"/>
      <c r="E17" s="65"/>
    </row>
    <row r="18" spans="1:13" ht="30.75" customHeight="1" x14ac:dyDescent="0.25">
      <c r="A18" s="60" t="s">
        <v>17</v>
      </c>
      <c r="B18" s="60"/>
      <c r="C18" s="60"/>
      <c r="D18" s="60"/>
      <c r="E18" s="60"/>
    </row>
    <row r="19" spans="1:13" ht="63.75" customHeight="1" x14ac:dyDescent="0.25">
      <c r="A19" s="60" t="s">
        <v>35</v>
      </c>
      <c r="B19" s="60"/>
      <c r="C19" s="60"/>
      <c r="D19" s="60"/>
      <c r="E19" s="60"/>
    </row>
    <row r="20" spans="1:13" ht="47.25" customHeight="1" x14ac:dyDescent="0.25">
      <c r="A20" s="61" t="s">
        <v>36</v>
      </c>
      <c r="B20" s="61"/>
      <c r="C20" s="61"/>
      <c r="D20" s="61"/>
      <c r="E20" s="61"/>
    </row>
    <row r="21" spans="1:13" x14ac:dyDescent="0.25">
      <c r="A21" s="61"/>
      <c r="B21" s="61"/>
      <c r="C21" s="61"/>
      <c r="D21" s="61"/>
      <c r="E21" s="61"/>
      <c r="F21" s="2">
        <v>1282.0999999999999</v>
      </c>
      <c r="G21" s="2">
        <v>3</v>
      </c>
    </row>
    <row r="22" spans="1:13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13" ht="38.25" x14ac:dyDescent="0.25">
      <c r="A23" s="19" t="s">
        <v>43</v>
      </c>
      <c r="B23" s="8" t="s">
        <v>41</v>
      </c>
      <c r="C23" s="3" t="s">
        <v>4</v>
      </c>
      <c r="D23" s="3">
        <v>10.5</v>
      </c>
      <c r="E23" s="7">
        <f>D23*F21*G21</f>
        <v>40386.149999999994</v>
      </c>
    </row>
    <row r="24" spans="1:13" x14ac:dyDescent="0.25">
      <c r="A24" s="6" t="s">
        <v>42</v>
      </c>
      <c r="B24" s="8" t="s">
        <v>23</v>
      </c>
      <c r="C24" s="3" t="s">
        <v>4</v>
      </c>
      <c r="D24" s="3">
        <v>4.3600000000000003</v>
      </c>
      <c r="E24" s="7">
        <f>D24*F21*G21</f>
        <v>16769.868000000002</v>
      </c>
    </row>
    <row r="25" spans="1:13" x14ac:dyDescent="0.25">
      <c r="A25" s="6" t="s">
        <v>26</v>
      </c>
      <c r="B25" s="8" t="s">
        <v>56</v>
      </c>
      <c r="C25" s="3" t="s">
        <v>28</v>
      </c>
      <c r="D25" s="17"/>
      <c r="E25" s="7">
        <f>3988.7+918.54</f>
        <v>4907.24</v>
      </c>
      <c r="M25" s="18"/>
    </row>
    <row r="26" spans="1:13" ht="30" x14ac:dyDescent="0.25">
      <c r="A26" s="6" t="s">
        <v>59</v>
      </c>
      <c r="B26" s="8" t="s">
        <v>62</v>
      </c>
      <c r="C26" s="3"/>
      <c r="D26" s="17"/>
      <c r="E26" s="7">
        <v>27352.1</v>
      </c>
      <c r="M26" s="18"/>
    </row>
    <row r="27" spans="1:13" ht="30" x14ac:dyDescent="0.25">
      <c r="A27" s="6" t="s">
        <v>60</v>
      </c>
      <c r="B27" s="8" t="s">
        <v>62</v>
      </c>
      <c r="C27" s="3" t="s">
        <v>63</v>
      </c>
      <c r="D27" s="17">
        <v>3</v>
      </c>
      <c r="E27" s="7">
        <f>D27*260.07</f>
        <v>780.21</v>
      </c>
      <c r="M27" s="18"/>
    </row>
    <row r="28" spans="1:13" ht="30" x14ac:dyDescent="0.25">
      <c r="A28" s="6" t="s">
        <v>61</v>
      </c>
      <c r="B28" s="8" t="s">
        <v>62</v>
      </c>
      <c r="C28" s="3" t="s">
        <v>63</v>
      </c>
      <c r="D28" s="17">
        <v>6</v>
      </c>
      <c r="E28" s="7">
        <f>D28*260.07</f>
        <v>1560.42</v>
      </c>
      <c r="M28" s="18"/>
    </row>
    <row r="29" spans="1:13" x14ac:dyDescent="0.25">
      <c r="A29" s="24"/>
      <c r="B29" s="8"/>
      <c r="C29" s="3"/>
      <c r="D29" s="17"/>
      <c r="E29" s="7"/>
      <c r="M29" s="18"/>
    </row>
    <row r="30" spans="1:13" s="13" customFormat="1" ht="14.25" x14ac:dyDescent="0.2">
      <c r="A30" s="9" t="s">
        <v>29</v>
      </c>
      <c r="B30" s="10"/>
      <c r="C30" s="11"/>
      <c r="D30" s="11"/>
      <c r="E30" s="12">
        <f>SUM(E23:E29)</f>
        <v>91755.987999999998</v>
      </c>
    </row>
    <row r="32" spans="1:13" ht="31.5" customHeight="1" x14ac:dyDescent="0.25">
      <c r="A32" s="67" t="s">
        <v>64</v>
      </c>
      <c r="B32" s="67"/>
      <c r="C32" s="67"/>
      <c r="D32" s="67"/>
      <c r="E32" s="67"/>
    </row>
    <row r="33" spans="1:23" ht="31.5" customHeight="1" x14ac:dyDescent="0.25">
      <c r="A33" s="60" t="s">
        <v>21</v>
      </c>
      <c r="B33" s="60"/>
      <c r="C33" s="60"/>
      <c r="D33" s="60"/>
      <c r="E33" s="60"/>
    </row>
    <row r="34" spans="1:23" x14ac:dyDescent="0.25">
      <c r="A34" s="60" t="s">
        <v>20</v>
      </c>
      <c r="B34" s="60"/>
      <c r="C34" s="60"/>
      <c r="D34" s="60"/>
      <c r="E34" s="60"/>
    </row>
    <row r="35" spans="1:23" ht="30" customHeight="1" x14ac:dyDescent="0.25">
      <c r="A35" s="60" t="s">
        <v>31</v>
      </c>
      <c r="B35" s="60"/>
      <c r="C35" s="60"/>
      <c r="D35" s="60"/>
      <c r="E35" s="60"/>
    </row>
    <row r="36" spans="1:23" x14ac:dyDescent="0.25">
      <c r="A36" s="60" t="s">
        <v>18</v>
      </c>
      <c r="B36" s="60"/>
      <c r="C36" s="60"/>
      <c r="D36" s="60"/>
      <c r="E36" s="60"/>
    </row>
    <row r="37" spans="1:23" x14ac:dyDescent="0.25">
      <c r="A37" s="68" t="s">
        <v>5</v>
      </c>
      <c r="B37" s="68"/>
      <c r="C37" s="68"/>
      <c r="D37" s="68"/>
      <c r="E37" s="68"/>
    </row>
    <row r="38" spans="1:23" x14ac:dyDescent="0.25">
      <c r="A38" s="60" t="s">
        <v>18</v>
      </c>
      <c r="B38" s="60"/>
      <c r="C38" s="60"/>
      <c r="D38" s="60"/>
      <c r="E38" s="60"/>
    </row>
    <row r="39" spans="1:23" x14ac:dyDescent="0.25">
      <c r="A39" s="69" t="s">
        <v>50</v>
      </c>
      <c r="B39" s="69"/>
      <c r="C39" s="69"/>
      <c r="D39" s="69"/>
      <c r="E39" s="69"/>
    </row>
    <row r="40" spans="1:23" x14ac:dyDescent="0.25">
      <c r="B40" s="66" t="s">
        <v>19</v>
      </c>
      <c r="C40" s="66"/>
      <c r="D40" s="66"/>
      <c r="E40" s="5" t="s">
        <v>6</v>
      </c>
    </row>
    <row r="41" spans="1:23" x14ac:dyDescent="0.25">
      <c r="A41" s="26"/>
      <c r="B41" s="26"/>
      <c r="C41" s="26"/>
      <c r="D41" s="26"/>
      <c r="E41" s="26"/>
    </row>
    <row r="42" spans="1:23" x14ac:dyDescent="0.25">
      <c r="A42" s="69" t="s">
        <v>30</v>
      </c>
      <c r="B42" s="69"/>
      <c r="C42" s="69"/>
      <c r="D42" s="69"/>
      <c r="E42" s="69"/>
    </row>
    <row r="43" spans="1:23" x14ac:dyDescent="0.25">
      <c r="B43" s="66" t="s">
        <v>19</v>
      </c>
      <c r="C43" s="66"/>
      <c r="D43" s="66"/>
      <c r="E43" s="5" t="s">
        <v>6</v>
      </c>
    </row>
    <row r="44" spans="1:23" x14ac:dyDescent="0.25">
      <c r="A44" s="2" t="s">
        <v>38</v>
      </c>
    </row>
    <row r="45" spans="1:23" x14ac:dyDescent="0.25">
      <c r="A45" s="13" t="s">
        <v>32</v>
      </c>
    </row>
    <row r="46" spans="1:23" x14ac:dyDescent="0.25">
      <c r="A46" s="2" t="s">
        <v>40</v>
      </c>
      <c r="B46" s="15">
        <f>'2кв'!B48</f>
        <v>-34582.874000000003</v>
      </c>
    </row>
    <row r="47" spans="1:23" ht="20.25" customHeight="1" x14ac:dyDescent="0.25">
      <c r="A47" s="25" t="s">
        <v>65</v>
      </c>
      <c r="B47" s="14"/>
    </row>
    <row r="48" spans="1:23" x14ac:dyDescent="0.25">
      <c r="A48" s="2" t="s">
        <v>33</v>
      </c>
      <c r="B48" s="16">
        <v>70749</v>
      </c>
      <c r="W48" s="2" t="s">
        <v>44</v>
      </c>
    </row>
    <row r="49" spans="1:2" ht="30" x14ac:dyDescent="0.25">
      <c r="A49" s="25" t="s">
        <v>39</v>
      </c>
      <c r="B49" s="16">
        <f>E30</f>
        <v>91755.987999999998</v>
      </c>
    </row>
    <row r="50" spans="1:2" x14ac:dyDescent="0.25">
      <c r="A50" s="13" t="s">
        <v>34</v>
      </c>
      <c r="B50" s="15">
        <f>B46+B48-B49</f>
        <v>-55589.862000000001</v>
      </c>
    </row>
  </sheetData>
  <mergeCells count="30">
    <mergeCell ref="A7:E7"/>
    <mergeCell ref="A1:E1"/>
    <mergeCell ref="A2:E2"/>
    <mergeCell ref="A3:E3"/>
    <mergeCell ref="D4:E4"/>
    <mergeCell ref="A6:E6"/>
    <mergeCell ref="A20:E20"/>
    <mergeCell ref="A8:E8"/>
    <mergeCell ref="A9:E9"/>
    <mergeCell ref="A10:E10"/>
    <mergeCell ref="A11:E11"/>
    <mergeCell ref="A12:E12"/>
    <mergeCell ref="A13:E13"/>
    <mergeCell ref="A14:E14"/>
    <mergeCell ref="A16:E16"/>
    <mergeCell ref="A17:E17"/>
    <mergeCell ref="A18:E18"/>
    <mergeCell ref="A19:E19"/>
    <mergeCell ref="B43:D43"/>
    <mergeCell ref="A21:E21"/>
    <mergeCell ref="A32:E32"/>
    <mergeCell ref="A33:E33"/>
    <mergeCell ref="A34:E34"/>
    <mergeCell ref="A35:E35"/>
    <mergeCell ref="A36:E36"/>
    <mergeCell ref="A37:E37"/>
    <mergeCell ref="A38:E38"/>
    <mergeCell ref="A39:E39"/>
    <mergeCell ref="B40:D40"/>
    <mergeCell ref="A42:E4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view="pageBreakPreview" topLeftCell="A19" zoomScaleSheetLayoutView="100" workbookViewId="0">
      <selection activeCell="B47" sqref="B4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33.75" customHeight="1" x14ac:dyDescent="0.25">
      <c r="A2" s="56" t="s">
        <v>12</v>
      </c>
      <c r="B2" s="57"/>
      <c r="C2" s="57"/>
      <c r="D2" s="57"/>
      <c r="E2" s="57"/>
    </row>
    <row r="3" spans="1:5" x14ac:dyDescent="0.25">
      <c r="A3" s="58" t="s">
        <v>66</v>
      </c>
      <c r="B3" s="58"/>
      <c r="C3" s="58"/>
      <c r="D3" s="58"/>
      <c r="E3" s="58"/>
    </row>
    <row r="4" spans="1:5" s="1" customFormat="1" ht="15.75" x14ac:dyDescent="0.25">
      <c r="A4" s="20" t="s">
        <v>13</v>
      </c>
      <c r="B4" s="4"/>
      <c r="C4" s="4"/>
      <c r="D4" s="32"/>
      <c r="E4" s="32" t="s">
        <v>67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60" t="s">
        <v>0</v>
      </c>
      <c r="B6" s="60"/>
      <c r="C6" s="60"/>
      <c r="D6" s="60"/>
      <c r="E6" s="60"/>
    </row>
    <row r="7" spans="1:5" x14ac:dyDescent="0.25">
      <c r="A7" s="54" t="s">
        <v>24</v>
      </c>
      <c r="B7" s="54"/>
      <c r="C7" s="54"/>
      <c r="D7" s="54"/>
      <c r="E7" s="54"/>
    </row>
    <row r="8" spans="1:5" x14ac:dyDescent="0.25">
      <c r="A8" s="62" t="s">
        <v>1</v>
      </c>
      <c r="B8" s="62"/>
      <c r="C8" s="62"/>
      <c r="D8" s="62"/>
      <c r="E8" s="62"/>
    </row>
    <row r="9" spans="1:5" x14ac:dyDescent="0.25">
      <c r="A9" s="60" t="s">
        <v>25</v>
      </c>
      <c r="B9" s="60"/>
      <c r="C9" s="60"/>
      <c r="D9" s="60"/>
      <c r="E9" s="60"/>
    </row>
    <row r="10" spans="1:5" ht="27" customHeight="1" x14ac:dyDescent="0.25">
      <c r="A10" s="63" t="s">
        <v>14</v>
      </c>
      <c r="B10" s="64"/>
      <c r="C10" s="64"/>
      <c r="D10" s="64"/>
      <c r="E10" s="64"/>
    </row>
    <row r="11" spans="1:5" ht="30.75" customHeight="1" x14ac:dyDescent="0.25">
      <c r="A11" s="60" t="s">
        <v>37</v>
      </c>
      <c r="B11" s="60"/>
      <c r="C11" s="60"/>
      <c r="D11" s="60"/>
      <c r="E11" s="60"/>
    </row>
    <row r="12" spans="1:5" x14ac:dyDescent="0.25">
      <c r="A12" s="62" t="s">
        <v>15</v>
      </c>
      <c r="B12" s="65"/>
      <c r="C12" s="65"/>
      <c r="D12" s="65"/>
      <c r="E12" s="65"/>
    </row>
    <row r="13" spans="1:5" x14ac:dyDescent="0.25">
      <c r="A13" s="60" t="s">
        <v>22</v>
      </c>
      <c r="B13" s="60"/>
      <c r="C13" s="60"/>
      <c r="D13" s="60"/>
      <c r="E13" s="60"/>
    </row>
    <row r="14" spans="1:5" ht="11.25" customHeight="1" x14ac:dyDescent="0.25">
      <c r="A14" s="62" t="s">
        <v>2</v>
      </c>
      <c r="B14" s="65"/>
      <c r="C14" s="65"/>
      <c r="D14" s="65"/>
      <c r="E14" s="65"/>
    </row>
    <row r="15" spans="1:5" ht="11.25" customHeight="1" x14ac:dyDescent="0.25">
      <c r="A15" s="30"/>
      <c r="B15" s="31"/>
      <c r="C15" s="31"/>
      <c r="D15" s="31"/>
      <c r="E15" s="31"/>
    </row>
    <row r="16" spans="1:5" x14ac:dyDescent="0.25">
      <c r="A16" s="60" t="s">
        <v>48</v>
      </c>
      <c r="B16" s="60"/>
      <c r="C16" s="60"/>
      <c r="D16" s="60"/>
      <c r="E16" s="60"/>
    </row>
    <row r="17" spans="1:13" ht="10.5" customHeight="1" x14ac:dyDescent="0.25">
      <c r="A17" s="62" t="s">
        <v>16</v>
      </c>
      <c r="B17" s="65"/>
      <c r="C17" s="65"/>
      <c r="D17" s="65"/>
      <c r="E17" s="65"/>
    </row>
    <row r="18" spans="1:13" ht="30.75" customHeight="1" x14ac:dyDescent="0.25">
      <c r="A18" s="60" t="s">
        <v>17</v>
      </c>
      <c r="B18" s="60"/>
      <c r="C18" s="60"/>
      <c r="D18" s="60"/>
      <c r="E18" s="60"/>
    </row>
    <row r="19" spans="1:13" ht="63.75" customHeight="1" x14ac:dyDescent="0.25">
      <c r="A19" s="60" t="s">
        <v>35</v>
      </c>
      <c r="B19" s="60"/>
      <c r="C19" s="60"/>
      <c r="D19" s="60"/>
      <c r="E19" s="60"/>
    </row>
    <row r="20" spans="1:13" ht="47.25" customHeight="1" x14ac:dyDescent="0.25">
      <c r="A20" s="61" t="s">
        <v>36</v>
      </c>
      <c r="B20" s="61"/>
      <c r="C20" s="61"/>
      <c r="D20" s="61"/>
      <c r="E20" s="61"/>
    </row>
    <row r="21" spans="1:13" x14ac:dyDescent="0.25">
      <c r="A21" s="61"/>
      <c r="B21" s="61"/>
      <c r="C21" s="61"/>
      <c r="D21" s="61"/>
      <c r="E21" s="61"/>
      <c r="F21" s="2">
        <v>1282.0999999999999</v>
      </c>
      <c r="G21" s="2">
        <v>3</v>
      </c>
    </row>
    <row r="22" spans="1:13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13" ht="38.25" x14ac:dyDescent="0.25">
      <c r="A23" s="19" t="s">
        <v>43</v>
      </c>
      <c r="B23" s="8" t="s">
        <v>41</v>
      </c>
      <c r="C23" s="3" t="s">
        <v>4</v>
      </c>
      <c r="D23" s="3">
        <v>10.5</v>
      </c>
      <c r="E23" s="7">
        <f>D23*F21*G21</f>
        <v>40386.149999999994</v>
      </c>
    </row>
    <row r="24" spans="1:13" x14ac:dyDescent="0.25">
      <c r="A24" s="6" t="s">
        <v>42</v>
      </c>
      <c r="B24" s="8" t="s">
        <v>23</v>
      </c>
      <c r="C24" s="3" t="s">
        <v>4</v>
      </c>
      <c r="D24" s="3">
        <v>4.3600000000000003</v>
      </c>
      <c r="E24" s="7">
        <f>D24*F21*G21</f>
        <v>16769.868000000002</v>
      </c>
    </row>
    <row r="25" spans="1:13" x14ac:dyDescent="0.25">
      <c r="A25" s="6" t="s">
        <v>26</v>
      </c>
      <c r="B25" s="8" t="s">
        <v>68</v>
      </c>
      <c r="C25" s="3" t="s">
        <v>28</v>
      </c>
      <c r="D25" s="17"/>
      <c r="E25" s="7">
        <v>2050.1799999999998</v>
      </c>
      <c r="M25" s="18"/>
    </row>
    <row r="26" spans="1:13" x14ac:dyDescent="0.25">
      <c r="A26" s="24" t="s">
        <v>69</v>
      </c>
      <c r="B26" s="8" t="s">
        <v>70</v>
      </c>
      <c r="C26" s="3" t="s">
        <v>63</v>
      </c>
      <c r="D26" s="17">
        <v>6</v>
      </c>
      <c r="E26" s="7">
        <f>D26*260.07</f>
        <v>1560.42</v>
      </c>
      <c r="M26" s="18"/>
    </row>
    <row r="27" spans="1:13" x14ac:dyDescent="0.25">
      <c r="A27" s="24"/>
      <c r="B27" s="8"/>
      <c r="C27" s="3"/>
      <c r="D27" s="17"/>
      <c r="E27" s="7"/>
      <c r="M27" s="18"/>
    </row>
    <row r="28" spans="1:13" s="13" customFormat="1" ht="14.25" x14ac:dyDescent="0.2">
      <c r="A28" s="9" t="s">
        <v>29</v>
      </c>
      <c r="B28" s="10"/>
      <c r="C28" s="11"/>
      <c r="D28" s="11"/>
      <c r="E28" s="12">
        <f>SUM(E23:E27)</f>
        <v>60766.617999999995</v>
      </c>
    </row>
    <row r="30" spans="1:13" ht="31.5" customHeight="1" x14ac:dyDescent="0.25">
      <c r="A30" s="67" t="s">
        <v>71</v>
      </c>
      <c r="B30" s="67"/>
      <c r="C30" s="67"/>
      <c r="D30" s="67"/>
      <c r="E30" s="67"/>
    </row>
    <row r="31" spans="1:13" ht="31.5" customHeight="1" x14ac:dyDescent="0.25">
      <c r="A31" s="60" t="s">
        <v>21</v>
      </c>
      <c r="B31" s="60"/>
      <c r="C31" s="60"/>
      <c r="D31" s="60"/>
      <c r="E31" s="60"/>
    </row>
    <row r="32" spans="1:13" x14ac:dyDescent="0.25">
      <c r="A32" s="60" t="s">
        <v>20</v>
      </c>
      <c r="B32" s="60"/>
      <c r="C32" s="60"/>
      <c r="D32" s="60"/>
      <c r="E32" s="60"/>
    </row>
    <row r="33" spans="1:23" ht="30" customHeight="1" x14ac:dyDescent="0.25">
      <c r="A33" s="60" t="s">
        <v>31</v>
      </c>
      <c r="B33" s="60"/>
      <c r="C33" s="60"/>
      <c r="D33" s="60"/>
      <c r="E33" s="60"/>
    </row>
    <row r="34" spans="1:23" x14ac:dyDescent="0.25">
      <c r="A34" s="60" t="s">
        <v>18</v>
      </c>
      <c r="B34" s="60"/>
      <c r="C34" s="60"/>
      <c r="D34" s="60"/>
      <c r="E34" s="60"/>
    </row>
    <row r="35" spans="1:23" x14ac:dyDescent="0.25">
      <c r="A35" s="68" t="s">
        <v>5</v>
      </c>
      <c r="B35" s="68"/>
      <c r="C35" s="68"/>
      <c r="D35" s="68"/>
      <c r="E35" s="68"/>
    </row>
    <row r="36" spans="1:23" x14ac:dyDescent="0.25">
      <c r="A36" s="60" t="s">
        <v>18</v>
      </c>
      <c r="B36" s="60"/>
      <c r="C36" s="60"/>
      <c r="D36" s="60"/>
      <c r="E36" s="60"/>
    </row>
    <row r="37" spans="1:23" x14ac:dyDescent="0.25">
      <c r="A37" s="69" t="s">
        <v>50</v>
      </c>
      <c r="B37" s="69"/>
      <c r="C37" s="69"/>
      <c r="D37" s="69"/>
      <c r="E37" s="69"/>
    </row>
    <row r="38" spans="1:23" x14ac:dyDescent="0.25">
      <c r="B38" s="66" t="s">
        <v>19</v>
      </c>
      <c r="C38" s="66"/>
      <c r="D38" s="66"/>
      <c r="E38" s="5" t="s">
        <v>6</v>
      </c>
    </row>
    <row r="39" spans="1:23" x14ac:dyDescent="0.25">
      <c r="A39" s="30"/>
      <c r="B39" s="30"/>
      <c r="C39" s="30"/>
      <c r="D39" s="30"/>
      <c r="E39" s="30"/>
    </row>
    <row r="40" spans="1:23" x14ac:dyDescent="0.25">
      <c r="A40" s="69" t="s">
        <v>30</v>
      </c>
      <c r="B40" s="69"/>
      <c r="C40" s="69"/>
      <c r="D40" s="69"/>
      <c r="E40" s="69"/>
    </row>
    <row r="41" spans="1:23" x14ac:dyDescent="0.25">
      <c r="B41" s="66" t="s">
        <v>19</v>
      </c>
      <c r="C41" s="66"/>
      <c r="D41" s="66"/>
      <c r="E41" s="5" t="s">
        <v>6</v>
      </c>
    </row>
    <row r="42" spans="1:23" x14ac:dyDescent="0.25">
      <c r="A42" s="2" t="s">
        <v>38</v>
      </c>
    </row>
    <row r="43" spans="1:23" x14ac:dyDescent="0.25">
      <c r="A43" s="13" t="s">
        <v>32</v>
      </c>
    </row>
    <row r="44" spans="1:23" x14ac:dyDescent="0.25">
      <c r="A44" s="2" t="s">
        <v>40</v>
      </c>
      <c r="B44" s="15">
        <f>'3кв'!B50</f>
        <v>-55589.862000000001</v>
      </c>
    </row>
    <row r="45" spans="1:23" ht="20.25" customHeight="1" x14ac:dyDescent="0.25">
      <c r="A45" s="29" t="s">
        <v>65</v>
      </c>
      <c r="B45" s="14"/>
    </row>
    <row r="46" spans="1:23" x14ac:dyDescent="0.25">
      <c r="A46" s="2" t="s">
        <v>33</v>
      </c>
      <c r="B46" s="16">
        <v>70981.31</v>
      </c>
      <c r="W46" s="2" t="s">
        <v>44</v>
      </c>
    </row>
    <row r="47" spans="1:23" ht="30" x14ac:dyDescent="0.25">
      <c r="A47" s="29" t="s">
        <v>39</v>
      </c>
      <c r="B47" s="16">
        <f>E28</f>
        <v>60766.617999999995</v>
      </c>
    </row>
    <row r="48" spans="1:23" x14ac:dyDescent="0.25">
      <c r="A48" s="13" t="s">
        <v>34</v>
      </c>
      <c r="B48" s="15">
        <f>B44+B46-B47</f>
        <v>-45375.17</v>
      </c>
    </row>
  </sheetData>
  <mergeCells count="29">
    <mergeCell ref="A1:E1"/>
    <mergeCell ref="A2:E2"/>
    <mergeCell ref="A3:E3"/>
    <mergeCell ref="A6:E6"/>
    <mergeCell ref="A7:E7"/>
    <mergeCell ref="A20:E20"/>
    <mergeCell ref="A8:E8"/>
    <mergeCell ref="A9:E9"/>
    <mergeCell ref="A10:E10"/>
    <mergeCell ref="A11:E11"/>
    <mergeCell ref="A12:E12"/>
    <mergeCell ref="A13:E13"/>
    <mergeCell ref="A14:E14"/>
    <mergeCell ref="A16:E16"/>
    <mergeCell ref="A17:E17"/>
    <mergeCell ref="A18:E18"/>
    <mergeCell ref="A19:E19"/>
    <mergeCell ref="B41:D41"/>
    <mergeCell ref="A21:E21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10" zoomScaleSheetLayoutView="100" workbookViewId="0">
      <selection activeCell="D14" sqref="D14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70" t="s">
        <v>72</v>
      </c>
      <c r="B1" s="70"/>
      <c r="C1" s="70"/>
      <c r="D1" s="33"/>
    </row>
    <row r="2" spans="1:5" ht="15.75" x14ac:dyDescent="0.25">
      <c r="A2" s="71" t="s">
        <v>73</v>
      </c>
      <c r="B2" s="71"/>
      <c r="C2" s="71"/>
      <c r="D2" s="14"/>
    </row>
    <row r="3" spans="1:5" ht="15.75" x14ac:dyDescent="0.25">
      <c r="A3" s="71" t="s">
        <v>74</v>
      </c>
      <c r="B3" s="71"/>
      <c r="C3" s="71"/>
      <c r="D3" s="14"/>
    </row>
    <row r="4" spans="1:5" ht="15.75" x14ac:dyDescent="0.25">
      <c r="A4" s="70" t="s">
        <v>93</v>
      </c>
      <c r="B4" s="70"/>
      <c r="C4" s="70"/>
      <c r="D4" s="33"/>
    </row>
    <row r="5" spans="1:5" ht="15.75" x14ac:dyDescent="0.25">
      <c r="A5" s="72"/>
      <c r="B5" s="72"/>
      <c r="C5" s="72"/>
      <c r="D5" s="1"/>
    </row>
    <row r="6" spans="1:5" ht="15.75" x14ac:dyDescent="0.25">
      <c r="A6" s="14"/>
      <c r="B6" s="34" t="s">
        <v>75</v>
      </c>
      <c r="C6" s="35">
        <f>'1кв'!B43</f>
        <v>-44553.64</v>
      </c>
      <c r="D6" s="36"/>
    </row>
    <row r="7" spans="1:5" ht="15.75" x14ac:dyDescent="0.25">
      <c r="A7" s="37" t="s">
        <v>76</v>
      </c>
      <c r="B7" s="34" t="s">
        <v>94</v>
      </c>
      <c r="C7" s="35"/>
      <c r="D7" s="36"/>
    </row>
    <row r="8" spans="1:5" ht="15.75" x14ac:dyDescent="0.25">
      <c r="B8" s="38" t="s">
        <v>77</v>
      </c>
      <c r="C8" s="39">
        <f>'1кв'!B45+'2кв'!B46+'3кв'!B48+'4кв'!B46</f>
        <v>269036.13</v>
      </c>
      <c r="D8" s="40"/>
    </row>
    <row r="9" spans="1:5" ht="15.75" x14ac:dyDescent="0.25">
      <c r="A9" s="41"/>
      <c r="B9" s="38" t="s">
        <v>78</v>
      </c>
      <c r="C9" s="42">
        <f>SUM(C8:C8)</f>
        <v>269036.13</v>
      </c>
      <c r="D9" s="36"/>
    </row>
    <row r="10" spans="1:5" ht="15.75" x14ac:dyDescent="0.25">
      <c r="A10" s="1"/>
      <c r="B10" s="73"/>
      <c r="C10" s="74"/>
      <c r="D10" s="43"/>
    </row>
    <row r="11" spans="1:5" ht="15.75" x14ac:dyDescent="0.25">
      <c r="A11" s="44" t="s">
        <v>79</v>
      </c>
      <c r="B11" s="19" t="s">
        <v>43</v>
      </c>
      <c r="C11" s="39">
        <f>'1кв'!E23+'2кв'!E23+'3кв'!E23+'4кв'!E23</f>
        <v>153005.81399999998</v>
      </c>
      <c r="D11" s="43"/>
    </row>
    <row r="12" spans="1:5" ht="15.75" x14ac:dyDescent="0.25">
      <c r="A12" s="44"/>
      <c r="B12" s="6" t="s">
        <v>42</v>
      </c>
      <c r="C12" s="39">
        <f>'1кв'!E24+'2кв'!E24+'3кв'!E24+'4кв'!E24</f>
        <v>63540.876000000004</v>
      </c>
      <c r="D12" s="43"/>
    </row>
    <row r="13" spans="1:5" ht="15.75" x14ac:dyDescent="0.25">
      <c r="A13" s="1"/>
      <c r="B13" s="6" t="s">
        <v>26</v>
      </c>
      <c r="C13" s="39">
        <f>'1кв'!E25+'2кв'!E25+'3кв'!E25+'4кв'!E25</f>
        <v>8067.42</v>
      </c>
      <c r="D13" s="43">
        <f>6487.78+1579.64</f>
        <v>8067.42</v>
      </c>
      <c r="E13" s="45"/>
    </row>
    <row r="14" spans="1:5" ht="15.75" x14ac:dyDescent="0.25">
      <c r="A14" s="44"/>
      <c r="B14" s="46" t="s">
        <v>97</v>
      </c>
      <c r="C14" s="39">
        <f>'3кв'!E27+'3кв'!E28+'4кв'!E26</f>
        <v>3901.05</v>
      </c>
      <c r="D14" s="43"/>
    </row>
    <row r="15" spans="1:5" ht="15.75" x14ac:dyDescent="0.25">
      <c r="A15" s="44"/>
      <c r="B15" s="47" t="s">
        <v>80</v>
      </c>
      <c r="C15" s="39">
        <f>SUM(C17:C19)</f>
        <v>41342.5</v>
      </c>
      <c r="D15" s="43"/>
    </row>
    <row r="16" spans="1:5" ht="15.75" x14ac:dyDescent="0.25">
      <c r="A16" s="44"/>
      <c r="B16" s="47" t="s">
        <v>81</v>
      </c>
      <c r="C16" s="39"/>
      <c r="D16" s="43"/>
    </row>
    <row r="17" spans="1:5" ht="15.75" x14ac:dyDescent="0.25">
      <c r="A17" s="44"/>
      <c r="B17" s="47" t="s">
        <v>95</v>
      </c>
      <c r="C17" s="39">
        <f>'2кв'!E26</f>
        <v>13990.4</v>
      </c>
      <c r="D17" s="43"/>
    </row>
    <row r="18" spans="1:5" ht="18.75" customHeight="1" x14ac:dyDescent="0.25">
      <c r="A18" s="44"/>
      <c r="B18" s="47" t="s">
        <v>96</v>
      </c>
      <c r="C18" s="39">
        <f>'3кв'!E26</f>
        <v>27352.1</v>
      </c>
      <c r="D18" s="43"/>
    </row>
    <row r="19" spans="1:5" ht="15.75" x14ac:dyDescent="0.25">
      <c r="A19" s="44"/>
      <c r="B19" s="47"/>
      <c r="C19" s="39"/>
      <c r="D19" s="43"/>
    </row>
    <row r="20" spans="1:5" ht="15.75" x14ac:dyDescent="0.25">
      <c r="A20" s="1"/>
      <c r="B20" s="48" t="s">
        <v>82</v>
      </c>
      <c r="C20" s="42">
        <f>SUM(C11:C15)</f>
        <v>269857.66000000003</v>
      </c>
      <c r="D20" s="43"/>
      <c r="E20" s="45"/>
    </row>
    <row r="21" spans="1:5" ht="15.75" x14ac:dyDescent="0.25">
      <c r="A21" s="1"/>
      <c r="B21" s="49" t="s">
        <v>83</v>
      </c>
      <c r="C21" s="42">
        <f>C6+C9-C20</f>
        <v>-45375.170000000042</v>
      </c>
      <c r="D21" s="43"/>
    </row>
    <row r="22" spans="1:5" ht="15.75" x14ac:dyDescent="0.25">
      <c r="A22" s="1"/>
      <c r="B22" s="37"/>
      <c r="C22" s="37"/>
      <c r="D22" s="43"/>
    </row>
    <row r="23" spans="1:5" ht="15.75" x14ac:dyDescent="0.25">
      <c r="A23" s="1"/>
      <c r="B23" s="50" t="s">
        <v>84</v>
      </c>
      <c r="C23" s="50"/>
      <c r="D23" s="43"/>
    </row>
    <row r="24" spans="1:5" ht="15.75" x14ac:dyDescent="0.25">
      <c r="A24" s="1"/>
      <c r="B24" s="50" t="s">
        <v>85</v>
      </c>
      <c r="C24" s="51">
        <v>29492.400000000001</v>
      </c>
      <c r="D24" s="43"/>
    </row>
    <row r="25" spans="1:5" ht="15.75" x14ac:dyDescent="0.25">
      <c r="A25" s="1"/>
      <c r="B25" s="52" t="s">
        <v>86</v>
      </c>
      <c r="C25" s="53">
        <v>33620.910000000003</v>
      </c>
      <c r="D25" s="43"/>
    </row>
    <row r="26" spans="1:5" ht="15.75" x14ac:dyDescent="0.25">
      <c r="A26" s="1"/>
      <c r="B26" s="50" t="s">
        <v>87</v>
      </c>
      <c r="C26" s="51">
        <f>C25-C24</f>
        <v>4128.510000000002</v>
      </c>
      <c r="D26" s="43"/>
    </row>
    <row r="27" spans="1:5" ht="15.75" x14ac:dyDescent="0.25">
      <c r="A27" s="1"/>
      <c r="B27" s="37"/>
      <c r="C27" s="37"/>
      <c r="D27" s="43"/>
    </row>
    <row r="28" spans="1:5" ht="15.75" x14ac:dyDescent="0.25">
      <c r="A28" s="1"/>
      <c r="B28" s="37"/>
      <c r="C28" s="37"/>
      <c r="D28" s="43"/>
    </row>
    <row r="29" spans="1:5" ht="15.75" x14ac:dyDescent="0.25">
      <c r="A29" s="1"/>
      <c r="B29" s="37"/>
      <c r="C29" s="37"/>
      <c r="D29" s="43"/>
    </row>
    <row r="30" spans="1:5" ht="15.75" x14ac:dyDescent="0.25">
      <c r="A30" s="1"/>
      <c r="B30" s="37"/>
      <c r="C30" s="37"/>
      <c r="D30" s="43"/>
    </row>
    <row r="31" spans="1:5" ht="15.75" x14ac:dyDescent="0.25">
      <c r="A31" s="1" t="s">
        <v>88</v>
      </c>
      <c r="B31" s="37" t="s">
        <v>89</v>
      </c>
      <c r="C31" s="37"/>
      <c r="D31" s="43"/>
    </row>
    <row r="32" spans="1:5" ht="15.75" x14ac:dyDescent="0.25">
      <c r="A32" s="1"/>
      <c r="B32" s="37" t="s">
        <v>90</v>
      </c>
      <c r="C32" s="37"/>
      <c r="D32" s="43"/>
    </row>
    <row r="33" spans="1:4" ht="15.75" x14ac:dyDescent="0.25">
      <c r="A33" s="1"/>
      <c r="B33" s="37" t="s">
        <v>91</v>
      </c>
      <c r="C33" s="37"/>
      <c r="D33" s="43"/>
    </row>
    <row r="34" spans="1:4" ht="15.75" x14ac:dyDescent="0.25">
      <c r="A34" s="1"/>
      <c r="B34" s="37"/>
      <c r="C34" s="37"/>
      <c r="D34" s="43"/>
    </row>
    <row r="35" spans="1:4" ht="15.75" x14ac:dyDescent="0.25">
      <c r="A35" s="1"/>
      <c r="B35" s="37"/>
      <c r="C35" s="37"/>
      <c r="D35" s="43"/>
    </row>
    <row r="36" spans="1:4" ht="15.75" x14ac:dyDescent="0.25">
      <c r="A36" s="1"/>
      <c r="B36" s="37" t="s">
        <v>92</v>
      </c>
      <c r="C36" s="37"/>
      <c r="D36" s="43"/>
    </row>
    <row r="37" spans="1:4" ht="15.75" x14ac:dyDescent="0.25">
      <c r="A37" s="1"/>
      <c r="B37" s="37"/>
      <c r="C37" s="37"/>
      <c r="D37" s="43"/>
    </row>
    <row r="38" spans="1:4" ht="15.75" x14ac:dyDescent="0.25">
      <c r="A38" s="1"/>
      <c r="B38" s="37"/>
      <c r="C38" s="37"/>
      <c r="D38" s="43"/>
    </row>
    <row r="39" spans="1:4" ht="15.75" x14ac:dyDescent="0.25">
      <c r="A39" s="1"/>
      <c r="B39" s="37"/>
      <c r="C39" s="37"/>
      <c r="D39" s="43"/>
    </row>
    <row r="40" spans="1:4" ht="15.75" x14ac:dyDescent="0.25">
      <c r="A40" s="1"/>
      <c r="B40" s="37"/>
      <c r="C40" s="37"/>
      <c r="D40" s="43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2024-02-22T07:34:19Z</dcterms:modified>
</cp:coreProperties>
</file>